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Master" sheetId="4" r:id="rId1"/>
    <sheet name="Sample Property" sheetId="1" r:id="rId2"/>
  </sheets>
  <calcPr calcId="145621"/>
</workbook>
</file>

<file path=xl/calcChain.xml><?xml version="1.0" encoding="utf-8"?>
<calcChain xmlns="http://schemas.openxmlformats.org/spreadsheetml/2006/main">
  <c r="H12" i="1" l="1"/>
  <c r="D15" i="1"/>
  <c r="H10" i="4"/>
  <c r="D15" i="4"/>
  <c r="G14" i="4"/>
  <c r="H14" i="4" s="1"/>
  <c r="G13" i="4"/>
  <c r="D13" i="4"/>
  <c r="H13" i="4" s="1"/>
  <c r="G12" i="4"/>
  <c r="D12" i="4"/>
  <c r="H12" i="4" s="1"/>
  <c r="G11" i="4"/>
  <c r="D11" i="4"/>
  <c r="H11" i="4" s="1"/>
  <c r="C10" i="4"/>
  <c r="G10" i="4" s="1"/>
  <c r="H9" i="4"/>
  <c r="C9" i="4"/>
  <c r="G9" i="4" s="1"/>
  <c r="E6" i="4"/>
  <c r="E4" i="4"/>
  <c r="F4" i="4" s="1"/>
  <c r="F3" i="4"/>
  <c r="F2" i="4"/>
  <c r="G16" i="1"/>
  <c r="H16" i="1" s="1"/>
  <c r="G11" i="1"/>
  <c r="C12" i="1"/>
  <c r="G12" i="1" s="1"/>
  <c r="C11" i="1"/>
  <c r="H11" i="1"/>
  <c r="D14" i="1"/>
  <c r="H14" i="1" s="1"/>
  <c r="D13" i="1"/>
  <c r="H13" i="1" s="1"/>
  <c r="G15" i="1"/>
  <c r="G14" i="1"/>
  <c r="G13" i="1"/>
  <c r="D14" i="4" l="1"/>
  <c r="D16" i="4" s="1"/>
  <c r="D17" i="4" s="1"/>
  <c r="E17" i="4" s="1"/>
  <c r="H15" i="4"/>
  <c r="H16" i="4" s="1"/>
  <c r="I16" i="4" s="1"/>
  <c r="E8" i="1"/>
  <c r="H15" i="1"/>
  <c r="H17" i="1" s="1"/>
  <c r="H18" i="1" s="1"/>
  <c r="D17" i="1"/>
  <c r="F5" i="1"/>
  <c r="F4" i="1"/>
  <c r="E6" i="1"/>
  <c r="F6" i="1" s="1"/>
  <c r="D19" i="4" l="1"/>
  <c r="C19" i="4"/>
  <c r="D16" i="1"/>
  <c r="D18" i="1" s="1"/>
  <c r="D19" i="1" s="1"/>
  <c r="C21" i="1" s="1"/>
  <c r="I18" i="1" l="1"/>
  <c r="D21" i="1"/>
  <c r="E19" i="1"/>
</calcChain>
</file>

<file path=xl/sharedStrings.xml><?xml version="1.0" encoding="utf-8"?>
<sst xmlns="http://schemas.openxmlformats.org/spreadsheetml/2006/main" count="72" uniqueCount="29">
  <si>
    <t>Purchase Price</t>
  </si>
  <si>
    <t>Rent</t>
  </si>
  <si>
    <t>Taxes</t>
  </si>
  <si>
    <t>Theoretical Cash Flow</t>
  </si>
  <si>
    <t>Per Month</t>
  </si>
  <si>
    <t>Mortgage Payment</t>
  </si>
  <si>
    <t>Interest Rate%</t>
  </si>
  <si>
    <t>Down Payment</t>
  </si>
  <si>
    <t>Loan Duration yrs</t>
  </si>
  <si>
    <t>Calc Do Not Touch</t>
  </si>
  <si>
    <t> P (for payment) = (i x A) / (1 - (1 + i)^-N)</t>
  </si>
  <si>
    <t>Dwn Pmt %</t>
  </si>
  <si>
    <t>Cap Rate</t>
  </si>
  <si>
    <t>&lt;-- Number of payments</t>
  </si>
  <si>
    <t>&lt;-- Loan Amount</t>
  </si>
  <si>
    <t>Vacancy%</t>
  </si>
  <si>
    <t>Repairs%</t>
  </si>
  <si>
    <t>Property Mgt%</t>
  </si>
  <si>
    <t>Cash On Cash</t>
  </si>
  <si>
    <t>Directions - Only change cells with Green Background - if you enter a down payment equal to the purchase price it will treat the result as if paid full in cash</t>
  </si>
  <si>
    <t>&lt;--  5%</t>
  </si>
  <si>
    <t>Financed Purchase</t>
  </si>
  <si>
    <t>All-Cash Purchase</t>
  </si>
  <si>
    <t>Total Monthly Expenses</t>
  </si>
  <si>
    <t>HOA</t>
  </si>
  <si>
    <t>(calculated from above)</t>
  </si>
  <si>
    <t>Insurance</t>
  </si>
  <si>
    <t>Closing Costs</t>
  </si>
  <si>
    <t>Directions - Fill in green boxes with applicable information. Note: If you enter a down payment equal to the purchase price it will treat the result as if paid full in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</si>
</sst>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&quot;$&quot;#,##0.00"/>
    <numFmt numFmtId="165" formatCode="0.0"/>
    <numFmt numFmtId="167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4"/>
      <color rgb="FF333333"/>
      <name val="Georgia"/>
      <family val="1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1" fillId="0" borderId="0" xfId="0" applyFont="1"/>
    <xf numFmtId="164" fontId="2" fillId="0" borderId="0" xfId="0" applyNumberFormat="1" applyFont="1" applyBorder="1"/>
    <xf numFmtId="2" fontId="0" fillId="0" borderId="0" xfId="0" applyNumberFormat="1"/>
    <xf numFmtId="164" fontId="2" fillId="2" borderId="1" xfId="0" applyNumberFormat="1" applyFont="1" applyFill="1" applyBorder="1"/>
    <xf numFmtId="164" fontId="0" fillId="2" borderId="2" xfId="0" applyNumberFormat="1" applyFill="1" applyBorder="1"/>
    <xf numFmtId="0" fontId="5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/>
    <xf numFmtId="164" fontId="0" fillId="2" borderId="3" xfId="0" applyNumberFormat="1" applyFill="1" applyBorder="1"/>
    <xf numFmtId="40" fontId="6" fillId="3" borderId="2" xfId="0" applyNumberFormat="1" applyFont="1" applyFill="1" applyBorder="1" applyAlignment="1">
      <alignment vertical="center" wrapText="1"/>
    </xf>
    <xf numFmtId="164" fontId="0" fillId="3" borderId="2" xfId="0" applyNumberFormat="1" applyFill="1" applyBorder="1"/>
    <xf numFmtId="0" fontId="0" fillId="3" borderId="2" xfId="0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Border="1"/>
    <xf numFmtId="164" fontId="3" fillId="0" borderId="0" xfId="0" applyNumberFormat="1" applyFont="1" applyBorder="1"/>
    <xf numFmtId="164" fontId="3" fillId="4" borderId="0" xfId="0" applyNumberFormat="1" applyFont="1" applyFill="1" applyBorder="1"/>
    <xf numFmtId="0" fontId="8" fillId="0" borderId="9" xfId="0" applyFont="1" applyBorder="1" applyAlignment="1">
      <alignment horizontal="center"/>
    </xf>
    <xf numFmtId="164" fontId="0" fillId="0" borderId="10" xfId="0" applyNumberFormat="1" applyBorder="1"/>
    <xf numFmtId="165" fontId="4" fillId="3" borderId="11" xfId="0" applyNumberFormat="1" applyFont="1" applyFill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6" xfId="0" applyBorder="1"/>
    <xf numFmtId="0" fontId="1" fillId="0" borderId="14" xfId="0" applyFont="1" applyBorder="1"/>
    <xf numFmtId="164" fontId="3" fillId="4" borderId="14" xfId="0" applyNumberFormat="1" applyFont="1" applyFill="1" applyBorder="1"/>
    <xf numFmtId="0" fontId="8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167" fontId="0" fillId="2" borderId="2" xfId="0" applyNumberFormat="1" applyFill="1" applyBorder="1"/>
    <xf numFmtId="5" fontId="12" fillId="3" borderId="2" xfId="0" applyNumberFormat="1" applyFont="1" applyFill="1" applyBorder="1"/>
    <xf numFmtId="9" fontId="0" fillId="2" borderId="2" xfId="0" applyNumberFormat="1" applyFill="1" applyBorder="1"/>
    <xf numFmtId="9" fontId="12" fillId="3" borderId="2" xfId="0" applyNumberFormat="1" applyFont="1" applyFill="1" applyBorder="1"/>
    <xf numFmtId="167" fontId="0" fillId="0" borderId="0" xfId="0" applyNumberFormat="1" applyBorder="1" applyAlignment="1">
      <alignment horizontal="center"/>
    </xf>
    <xf numFmtId="167" fontId="0" fillId="3" borderId="2" xfId="0" applyNumberFormat="1" applyFill="1" applyBorder="1"/>
    <xf numFmtId="0" fontId="3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C13" sqref="C13"/>
    </sheetView>
  </sheetViews>
  <sheetFormatPr defaultRowHeight="15" x14ac:dyDescent="0.25"/>
  <cols>
    <col min="2" max="2" width="18" bestFit="1" customWidth="1"/>
    <col min="3" max="3" width="22.5703125" bestFit="1" customWidth="1"/>
    <col min="4" max="4" width="17.140625" bestFit="1" customWidth="1"/>
    <col min="5" max="5" width="12.7109375" bestFit="1" customWidth="1"/>
    <col min="6" max="6" width="17" style="8" bestFit="1" customWidth="1"/>
    <col min="7" max="7" width="23" bestFit="1" customWidth="1"/>
    <col min="9" max="9" width="12.7109375" bestFit="1" customWidth="1"/>
  </cols>
  <sheetData>
    <row r="1" spans="2:9" ht="15.75" thickBot="1" x14ac:dyDescent="0.3">
      <c r="F1" s="37" t="s">
        <v>9</v>
      </c>
      <c r="G1" s="35" t="s">
        <v>10</v>
      </c>
    </row>
    <row r="2" spans="2:9" ht="15.75" thickBot="1" x14ac:dyDescent="0.3">
      <c r="B2" t="s">
        <v>0</v>
      </c>
      <c r="C2" s="5">
        <v>110000</v>
      </c>
      <c r="D2" t="s">
        <v>8</v>
      </c>
      <c r="E2" s="9">
        <v>30</v>
      </c>
      <c r="F2" s="13">
        <f>E2*12</f>
        <v>360</v>
      </c>
      <c r="G2" t="s">
        <v>13</v>
      </c>
    </row>
    <row r="3" spans="2:9" ht="15.75" thickBot="1" x14ac:dyDescent="0.3">
      <c r="B3" t="s">
        <v>1</v>
      </c>
      <c r="C3" s="5">
        <v>1195</v>
      </c>
      <c r="D3" t="s">
        <v>6</v>
      </c>
      <c r="E3" s="9">
        <v>5</v>
      </c>
      <c r="F3" s="13">
        <f>(E3/100)/12</f>
        <v>4.1666666666666666E-3</v>
      </c>
    </row>
    <row r="4" spans="2:9" x14ac:dyDescent="0.25">
      <c r="C4" s="3"/>
      <c r="D4" t="s">
        <v>7</v>
      </c>
      <c r="E4" s="10">
        <f>(E5/100)*C2</f>
        <v>22000</v>
      </c>
      <c r="F4" s="14">
        <f>C2-E4</f>
        <v>88000</v>
      </c>
      <c r="G4" t="s">
        <v>14</v>
      </c>
    </row>
    <row r="5" spans="2:9" x14ac:dyDescent="0.25">
      <c r="C5" s="3"/>
      <c r="D5" t="s">
        <v>11</v>
      </c>
      <c r="E5" s="4">
        <v>20</v>
      </c>
      <c r="F5" s="13"/>
    </row>
    <row r="6" spans="2:9" x14ac:dyDescent="0.25">
      <c r="C6" s="3"/>
      <c r="D6" t="s">
        <v>27</v>
      </c>
      <c r="E6" s="1">
        <f>(C2*5)/100</f>
        <v>5500</v>
      </c>
      <c r="G6" t="s">
        <v>20</v>
      </c>
    </row>
    <row r="7" spans="2:9" ht="15.75" thickBot="1" x14ac:dyDescent="0.3">
      <c r="C7" s="2"/>
      <c r="D7" s="2" t="s">
        <v>4</v>
      </c>
    </row>
    <row r="8" spans="2:9" x14ac:dyDescent="0.25">
      <c r="B8" s="17"/>
      <c r="C8" s="18" t="s">
        <v>21</v>
      </c>
      <c r="D8" s="19"/>
      <c r="E8" s="20"/>
      <c r="F8" s="38"/>
      <c r="G8" s="18" t="s">
        <v>22</v>
      </c>
      <c r="H8" s="31"/>
      <c r="I8" s="20"/>
    </row>
    <row r="9" spans="2:9" x14ac:dyDescent="0.25">
      <c r="B9" s="21" t="s">
        <v>2</v>
      </c>
      <c r="C9" s="46">
        <f>D9*12</f>
        <v>2716.32</v>
      </c>
      <c r="D9" s="6">
        <v>226.36</v>
      </c>
      <c r="E9" s="22"/>
      <c r="F9" s="39" t="s">
        <v>2</v>
      </c>
      <c r="G9" s="42">
        <f>C9</f>
        <v>2716.32</v>
      </c>
      <c r="H9" s="12">
        <f>D9</f>
        <v>226.36</v>
      </c>
      <c r="I9" s="22"/>
    </row>
    <row r="10" spans="2:9" x14ac:dyDescent="0.25">
      <c r="B10" s="21" t="s">
        <v>26</v>
      </c>
      <c r="C10" s="46">
        <f>D10*12</f>
        <v>999.96</v>
      </c>
      <c r="D10" s="6">
        <v>83.33</v>
      </c>
      <c r="E10" s="22"/>
      <c r="F10" s="39" t="s">
        <v>26</v>
      </c>
      <c r="G10" s="42">
        <f>C10</f>
        <v>999.96</v>
      </c>
      <c r="H10" s="12">
        <f>D10</f>
        <v>83.33</v>
      </c>
      <c r="I10" s="22"/>
    </row>
    <row r="11" spans="2:9" x14ac:dyDescent="0.25">
      <c r="B11" s="21" t="s">
        <v>15</v>
      </c>
      <c r="C11" s="43">
        <v>0</v>
      </c>
      <c r="D11" s="12">
        <f>(C3*C11)</f>
        <v>0</v>
      </c>
      <c r="E11" s="22"/>
      <c r="F11" s="39" t="s">
        <v>15</v>
      </c>
      <c r="G11" s="44">
        <f>C11</f>
        <v>0</v>
      </c>
      <c r="H11" s="12">
        <f>D11</f>
        <v>0</v>
      </c>
      <c r="I11" s="22"/>
    </row>
    <row r="12" spans="2:9" x14ac:dyDescent="0.25">
      <c r="B12" s="21" t="s">
        <v>16</v>
      </c>
      <c r="C12" s="43">
        <v>0</v>
      </c>
      <c r="D12" s="12">
        <f>(C3*C12)</f>
        <v>0</v>
      </c>
      <c r="E12" s="22"/>
      <c r="F12" s="39" t="s">
        <v>16</v>
      </c>
      <c r="G12" s="44">
        <f>C12</f>
        <v>0</v>
      </c>
      <c r="H12" s="12">
        <f>D12</f>
        <v>0</v>
      </c>
      <c r="I12" s="22"/>
    </row>
    <row r="13" spans="2:9" x14ac:dyDescent="0.25">
      <c r="B13" s="21" t="s">
        <v>17</v>
      </c>
      <c r="C13" s="43">
        <v>0.09</v>
      </c>
      <c r="D13" s="12">
        <f>(C3*C13)</f>
        <v>107.55</v>
      </c>
      <c r="E13" s="22"/>
      <c r="F13" s="39" t="s">
        <v>17</v>
      </c>
      <c r="G13" s="44">
        <f>C13</f>
        <v>0.09</v>
      </c>
      <c r="H13" s="12">
        <f>D13</f>
        <v>107.55</v>
      </c>
      <c r="I13" s="22"/>
    </row>
    <row r="14" spans="2:9" x14ac:dyDescent="0.25">
      <c r="B14" s="21" t="s">
        <v>5</v>
      </c>
      <c r="C14" s="45" t="s">
        <v>25</v>
      </c>
      <c r="D14" s="12">
        <f>(F3*F4)/(1-(1+F3)^-F2)</f>
        <v>472.40302825068159</v>
      </c>
      <c r="E14" s="22"/>
      <c r="F14" s="39" t="s">
        <v>24</v>
      </c>
      <c r="G14" s="42">
        <f>C15</f>
        <v>450</v>
      </c>
      <c r="H14" s="12">
        <f>G14/12</f>
        <v>37.5</v>
      </c>
      <c r="I14" s="22"/>
    </row>
    <row r="15" spans="2:9" ht="15.75" x14ac:dyDescent="0.25">
      <c r="B15" s="21" t="s">
        <v>24</v>
      </c>
      <c r="C15" s="41">
        <v>450</v>
      </c>
      <c r="D15" s="12">
        <f>C15/12</f>
        <v>37.5</v>
      </c>
      <c r="E15" s="22"/>
      <c r="F15" s="39"/>
      <c r="G15" s="23" t="s">
        <v>23</v>
      </c>
      <c r="H15" s="24">
        <f>SUM(H9:H14)</f>
        <v>454.74</v>
      </c>
      <c r="I15" s="22"/>
    </row>
    <row r="16" spans="2:9" ht="16.5" thickBot="1" x14ac:dyDescent="0.3">
      <c r="B16" s="21"/>
      <c r="C16" s="23" t="s">
        <v>23</v>
      </c>
      <c r="D16" s="24">
        <f>SUM(D9:D15)</f>
        <v>927.1430282506816</v>
      </c>
      <c r="E16" s="22"/>
      <c r="F16" s="40"/>
      <c r="G16" s="32" t="s">
        <v>3</v>
      </c>
      <c r="H16" s="33">
        <f>C3-H15</f>
        <v>740.26</v>
      </c>
      <c r="I16" s="34" t="str">
        <f>IF(H16&lt;50,"NO WAY!!!","BUY IT NOW!")</f>
        <v>BUY IT NOW!</v>
      </c>
    </row>
    <row r="17" spans="2:7" ht="15.75" x14ac:dyDescent="0.25">
      <c r="B17" s="21"/>
      <c r="C17" s="23" t="s">
        <v>3</v>
      </c>
      <c r="D17" s="25">
        <f>C3-D16</f>
        <v>267.8569717493184</v>
      </c>
      <c r="E17" s="26" t="str">
        <f>IF(D17&lt;50,"NO WAY!!!","BUY IT NOW!")</f>
        <v>BUY IT NOW!</v>
      </c>
      <c r="F17"/>
    </row>
    <row r="18" spans="2:7" ht="15.75" x14ac:dyDescent="0.25">
      <c r="B18" s="21"/>
      <c r="C18" s="7" t="s">
        <v>12</v>
      </c>
      <c r="D18" s="11" t="s">
        <v>18</v>
      </c>
      <c r="E18" s="22"/>
      <c r="F18" s="1"/>
    </row>
    <row r="19" spans="2:7" ht="15.75" customHeight="1" x14ac:dyDescent="0.25">
      <c r="B19" s="21"/>
      <c r="C19" s="16">
        <f>((((D17+D14)*12)/C2)*100)</f>
        <v>8.0755636363636345</v>
      </c>
      <c r="D19" s="15">
        <f>((D17*12)/(E4+E6))*100</f>
        <v>11.688304221788441</v>
      </c>
      <c r="E19" s="22"/>
      <c r="F19" s="1"/>
    </row>
    <row r="20" spans="2:7" ht="15" customHeight="1" thickBot="1" x14ac:dyDescent="0.3">
      <c r="B20" s="27"/>
      <c r="C20" s="28"/>
      <c r="D20" s="29"/>
      <c r="E20" s="30"/>
    </row>
    <row r="21" spans="2:7" x14ac:dyDescent="0.25">
      <c r="B21" s="1"/>
    </row>
    <row r="22" spans="2:7" s="2" customFormat="1" ht="21.75" customHeight="1" x14ac:dyDescent="0.25">
      <c r="B22" s="47" t="s">
        <v>28</v>
      </c>
      <c r="C22" s="47"/>
      <c r="D22" s="47"/>
      <c r="E22" s="47"/>
      <c r="F22" s="47"/>
      <c r="G22" s="47"/>
    </row>
    <row r="23" spans="2:7" s="2" customFormat="1" ht="10.5" customHeight="1" x14ac:dyDescent="0.25">
      <c r="B23" s="47"/>
      <c r="C23" s="47"/>
      <c r="D23" s="47"/>
      <c r="E23" s="47"/>
      <c r="F23" s="47"/>
      <c r="G23" s="47"/>
    </row>
  </sheetData>
  <mergeCells count="3">
    <mergeCell ref="B22:G23"/>
    <mergeCell ref="C19:C20"/>
    <mergeCell ref="D19:D20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abSelected="1" topLeftCell="A4" workbookViewId="0">
      <selection activeCell="C21" sqref="C21:C22"/>
    </sheetView>
  </sheetViews>
  <sheetFormatPr defaultRowHeight="15" x14ac:dyDescent="0.25"/>
  <cols>
    <col min="2" max="2" width="18" bestFit="1" customWidth="1"/>
    <col min="3" max="3" width="22.5703125" bestFit="1" customWidth="1"/>
    <col min="4" max="4" width="17.140625" bestFit="1" customWidth="1"/>
    <col min="5" max="5" width="12.7109375" bestFit="1" customWidth="1"/>
    <col min="6" max="6" width="17" style="8" bestFit="1" customWidth="1"/>
    <col min="7" max="7" width="23" bestFit="1" customWidth="1"/>
    <col min="9" max="9" width="12.7109375" bestFit="1" customWidth="1"/>
  </cols>
  <sheetData>
    <row r="1" spans="2:9" s="2" customFormat="1" ht="21.75" customHeight="1" x14ac:dyDescent="0.25">
      <c r="B1" s="36" t="s">
        <v>19</v>
      </c>
      <c r="C1" s="36"/>
      <c r="D1" s="36"/>
      <c r="E1" s="36"/>
      <c r="F1" s="36"/>
      <c r="G1" s="36"/>
    </row>
    <row r="2" spans="2:9" s="2" customFormat="1" ht="10.5" customHeight="1" x14ac:dyDescent="0.25">
      <c r="B2" s="36"/>
      <c r="C2" s="36"/>
      <c r="D2" s="36"/>
      <c r="E2" s="36"/>
      <c r="F2" s="36"/>
      <c r="G2" s="36"/>
    </row>
    <row r="3" spans="2:9" ht="15.75" thickBot="1" x14ac:dyDescent="0.3">
      <c r="F3" s="37" t="s">
        <v>9</v>
      </c>
      <c r="G3" s="35" t="s">
        <v>10</v>
      </c>
    </row>
    <row r="4" spans="2:9" ht="15.75" thickBot="1" x14ac:dyDescent="0.3">
      <c r="B4" t="s">
        <v>0</v>
      </c>
      <c r="C4" s="5">
        <v>95555</v>
      </c>
      <c r="D4" t="s">
        <v>8</v>
      </c>
      <c r="E4" s="9">
        <v>30</v>
      </c>
      <c r="F4" s="13">
        <f>E4*12</f>
        <v>360</v>
      </c>
      <c r="G4" t="s">
        <v>13</v>
      </c>
    </row>
    <row r="5" spans="2:9" ht="15.75" thickBot="1" x14ac:dyDescent="0.3">
      <c r="B5" t="s">
        <v>1</v>
      </c>
      <c r="C5" s="5">
        <v>900</v>
      </c>
      <c r="D5" t="s">
        <v>6</v>
      </c>
      <c r="E5" s="9">
        <v>5</v>
      </c>
      <c r="F5" s="13">
        <f>(E5/100)/12</f>
        <v>4.1666666666666666E-3</v>
      </c>
    </row>
    <row r="6" spans="2:9" x14ac:dyDescent="0.25">
      <c r="C6" s="3"/>
      <c r="D6" t="s">
        <v>7</v>
      </c>
      <c r="E6" s="10">
        <f>(E7/100)*C4</f>
        <v>19111</v>
      </c>
      <c r="F6" s="14">
        <f>C4-E6</f>
        <v>76444</v>
      </c>
      <c r="G6" t="s">
        <v>14</v>
      </c>
    </row>
    <row r="7" spans="2:9" x14ac:dyDescent="0.25">
      <c r="C7" s="3"/>
      <c r="D7" t="s">
        <v>11</v>
      </c>
      <c r="E7" s="4">
        <v>20</v>
      </c>
      <c r="F7" s="13"/>
    </row>
    <row r="8" spans="2:9" x14ac:dyDescent="0.25">
      <c r="C8" s="3"/>
      <c r="D8" t="s">
        <v>27</v>
      </c>
      <c r="E8" s="1">
        <f>(C4*5)/100</f>
        <v>4777.75</v>
      </c>
      <c r="G8" t="s">
        <v>20</v>
      </c>
    </row>
    <row r="9" spans="2:9" ht="15.75" thickBot="1" x14ac:dyDescent="0.3">
      <c r="C9" s="2"/>
      <c r="D9" s="2" t="s">
        <v>4</v>
      </c>
    </row>
    <row r="10" spans="2:9" x14ac:dyDescent="0.25">
      <c r="B10" s="17"/>
      <c r="C10" s="18" t="s">
        <v>21</v>
      </c>
      <c r="D10" s="19"/>
      <c r="E10" s="20"/>
      <c r="F10" s="38"/>
      <c r="G10" s="18" t="s">
        <v>22</v>
      </c>
      <c r="H10" s="31"/>
      <c r="I10" s="20"/>
    </row>
    <row r="11" spans="2:9" x14ac:dyDescent="0.25">
      <c r="B11" s="21" t="s">
        <v>2</v>
      </c>
      <c r="C11" s="46">
        <f>D11*12</f>
        <v>996</v>
      </c>
      <c r="D11" s="6">
        <v>83</v>
      </c>
      <c r="E11" s="22"/>
      <c r="F11" s="39" t="s">
        <v>2</v>
      </c>
      <c r="G11" s="42">
        <f>C11</f>
        <v>996</v>
      </c>
      <c r="H11" s="12">
        <f>D11</f>
        <v>83</v>
      </c>
      <c r="I11" s="22"/>
    </row>
    <row r="12" spans="2:9" x14ac:dyDescent="0.25">
      <c r="B12" s="21" t="s">
        <v>26</v>
      </c>
      <c r="C12" s="46">
        <f>D12*12</f>
        <v>384</v>
      </c>
      <c r="D12" s="6">
        <v>32</v>
      </c>
      <c r="E12" s="22"/>
      <c r="F12" s="39" t="s">
        <v>26</v>
      </c>
      <c r="G12" s="42">
        <f>C12</f>
        <v>384</v>
      </c>
      <c r="H12" s="12">
        <f>D12</f>
        <v>32</v>
      </c>
      <c r="I12" s="22"/>
    </row>
    <row r="13" spans="2:9" x14ac:dyDescent="0.25">
      <c r="B13" s="21" t="s">
        <v>15</v>
      </c>
      <c r="C13" s="43">
        <v>7.0000000000000007E-2</v>
      </c>
      <c r="D13" s="12">
        <f>(C5*C13)</f>
        <v>63.000000000000007</v>
      </c>
      <c r="E13" s="22"/>
      <c r="F13" s="39" t="s">
        <v>15</v>
      </c>
      <c r="G13" s="44">
        <f>C13</f>
        <v>7.0000000000000007E-2</v>
      </c>
      <c r="H13" s="12">
        <f>D13</f>
        <v>63.000000000000007</v>
      </c>
      <c r="I13" s="22"/>
    </row>
    <row r="14" spans="2:9" x14ac:dyDescent="0.25">
      <c r="B14" s="21" t="s">
        <v>16</v>
      </c>
      <c r="C14" s="43">
        <v>0.05</v>
      </c>
      <c r="D14" s="12">
        <f>(C5*C14)</f>
        <v>45</v>
      </c>
      <c r="E14" s="22"/>
      <c r="F14" s="39" t="s">
        <v>16</v>
      </c>
      <c r="G14" s="44">
        <f>C14</f>
        <v>0.05</v>
      </c>
      <c r="H14" s="12">
        <f>D14</f>
        <v>45</v>
      </c>
      <c r="I14" s="22"/>
    </row>
    <row r="15" spans="2:9" x14ac:dyDescent="0.25">
      <c r="B15" s="21" t="s">
        <v>17</v>
      </c>
      <c r="C15" s="43">
        <v>0.1</v>
      </c>
      <c r="D15" s="12">
        <f>(C5*C15)</f>
        <v>90</v>
      </c>
      <c r="E15" s="22"/>
      <c r="F15" s="39" t="s">
        <v>17</v>
      </c>
      <c r="G15" s="44">
        <f>C15</f>
        <v>0.1</v>
      </c>
      <c r="H15" s="12">
        <f>D15</f>
        <v>90</v>
      </c>
      <c r="I15" s="22"/>
    </row>
    <row r="16" spans="2:9" x14ac:dyDescent="0.25">
      <c r="B16" s="21" t="s">
        <v>5</v>
      </c>
      <c r="C16" s="45" t="s">
        <v>25</v>
      </c>
      <c r="D16" s="12">
        <f>(F5*F6)/(1-(1+F5)^-F4)</f>
        <v>410.36792149539889</v>
      </c>
      <c r="E16" s="22"/>
      <c r="F16" s="39" t="s">
        <v>24</v>
      </c>
      <c r="G16" s="42">
        <f>C17</f>
        <v>0</v>
      </c>
      <c r="H16" s="12">
        <f>G16/12</f>
        <v>0</v>
      </c>
      <c r="I16" s="22"/>
    </row>
    <row r="17" spans="2:9" ht="15.75" x14ac:dyDescent="0.25">
      <c r="B17" s="21" t="s">
        <v>24</v>
      </c>
      <c r="C17" s="41">
        <v>0</v>
      </c>
      <c r="D17" s="12">
        <f>C17/12</f>
        <v>0</v>
      </c>
      <c r="E17" s="22"/>
      <c r="F17" s="39"/>
      <c r="G17" s="23" t="s">
        <v>23</v>
      </c>
      <c r="H17" s="24">
        <f>SUM(H11:H16)</f>
        <v>313</v>
      </c>
      <c r="I17" s="22"/>
    </row>
    <row r="18" spans="2:9" ht="16.5" thickBot="1" x14ac:dyDescent="0.3">
      <c r="B18" s="21"/>
      <c r="C18" s="23" t="s">
        <v>23</v>
      </c>
      <c r="D18" s="24">
        <f>SUM(D11:D17)</f>
        <v>723.36792149539883</v>
      </c>
      <c r="E18" s="22"/>
      <c r="F18" s="40"/>
      <c r="G18" s="32" t="s">
        <v>3</v>
      </c>
      <c r="H18" s="33">
        <f>C5-H17</f>
        <v>587</v>
      </c>
      <c r="I18" s="34" t="str">
        <f>IF(H18&lt;0,"Your Doing It Wrong!!!","BUY IT NOW!")</f>
        <v>BUY IT NOW!</v>
      </c>
    </row>
    <row r="19" spans="2:9" ht="15.75" x14ac:dyDescent="0.25">
      <c r="B19" s="21"/>
      <c r="C19" s="23" t="s">
        <v>3</v>
      </c>
      <c r="D19" s="25">
        <f>C5-D18</f>
        <v>176.63207850460117</v>
      </c>
      <c r="E19" s="26" t="str">
        <f>IF(D19&lt;0,"Your Doing It Wrong!!!","BUY IT NOW!")</f>
        <v>BUY IT NOW!</v>
      </c>
      <c r="F19"/>
    </row>
    <row r="20" spans="2:9" ht="15.75" x14ac:dyDescent="0.25">
      <c r="B20" s="21"/>
      <c r="C20" s="7" t="s">
        <v>12</v>
      </c>
      <c r="D20" s="11" t="s">
        <v>18</v>
      </c>
      <c r="E20" s="22"/>
      <c r="F20" s="1"/>
    </row>
    <row r="21" spans="2:9" ht="15.75" customHeight="1" x14ac:dyDescent="0.25">
      <c r="B21" s="21"/>
      <c r="C21" s="16">
        <f>((((D19+D16)*12)/C4)*100)</f>
        <v>7.3716707655277061</v>
      </c>
      <c r="D21" s="15">
        <f>((D19*12)/(E6+E8))*100</f>
        <v>8.872732738444725</v>
      </c>
      <c r="E21" s="22"/>
      <c r="F21" s="1"/>
    </row>
    <row r="22" spans="2:9" ht="15" customHeight="1" thickBot="1" x14ac:dyDescent="0.3">
      <c r="B22" s="27"/>
      <c r="C22" s="28"/>
      <c r="D22" s="29"/>
      <c r="E22" s="30"/>
    </row>
    <row r="23" spans="2:9" x14ac:dyDescent="0.25">
      <c r="B23" s="1"/>
    </row>
  </sheetData>
  <mergeCells count="3">
    <mergeCell ref="C21:C22"/>
    <mergeCell ref="D21:D22"/>
    <mergeCell ref="B1:G2"/>
  </mergeCells>
  <pageMargins left="0.7" right="0.7" top="0.75" bottom="0.75" header="0.3" footer="0.3"/>
  <pageSetup orientation="portrait" horizontalDpi="4294967293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Sample Property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Thomas</dc:creator>
  <cp:lastModifiedBy>Ali Boone</cp:lastModifiedBy>
  <dcterms:created xsi:type="dcterms:W3CDTF">2013-09-14T00:07:57Z</dcterms:created>
  <dcterms:modified xsi:type="dcterms:W3CDTF">2013-09-18T06:31:24Z</dcterms:modified>
</cp:coreProperties>
</file>